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20415" windowHeight="7095" activeTab="1"/>
  </bookViews>
  <sheets>
    <sheet name="等额本息" sheetId="1" r:id="rId1"/>
    <sheet name="等额本金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B13" i="2"/>
  <c r="B14"/>
  <c r="B15"/>
  <c r="B16"/>
  <c r="B17"/>
  <c r="B18"/>
  <c r="B19"/>
  <c r="B20"/>
  <c r="B21"/>
  <c r="B22"/>
  <c r="B23"/>
  <c r="B12"/>
  <c r="O12"/>
  <c r="N7"/>
  <c r="B6" i="1"/>
  <c r="C6" s="1"/>
  <c r="C7" s="1"/>
  <c r="E12" i="2"/>
  <c r="H12" s="1"/>
  <c r="F12" s="1"/>
  <c r="G12" s="1"/>
  <c r="D7"/>
  <c r="B14" i="1"/>
  <c r="C14" s="1"/>
  <c r="C15" s="1"/>
  <c r="O13" i="2" l="1"/>
  <c r="N13" s="1"/>
  <c r="P13" s="1"/>
  <c r="N12"/>
  <c r="E13"/>
  <c r="O14" l="1"/>
  <c r="N14" s="1"/>
  <c r="P14" s="1"/>
  <c r="E14"/>
  <c r="H13"/>
  <c r="F13" s="1"/>
  <c r="P12"/>
  <c r="G13" l="1"/>
  <c r="E15"/>
  <c r="H14"/>
  <c r="F14" s="1"/>
  <c r="G14" s="1"/>
  <c r="O15"/>
  <c r="O16"/>
  <c r="N15"/>
  <c r="P15" s="1"/>
  <c r="E16" l="1"/>
  <c r="H15"/>
  <c r="F15" s="1"/>
  <c r="O17"/>
  <c r="N16"/>
  <c r="G15" l="1"/>
  <c r="E17"/>
  <c r="H16"/>
  <c r="F16" s="1"/>
  <c r="G16" s="1"/>
  <c r="O18"/>
  <c r="N17"/>
  <c r="P17" s="1"/>
  <c r="P16"/>
  <c r="E18" l="1"/>
  <c r="H17"/>
  <c r="F17" s="1"/>
  <c r="O19"/>
  <c r="N18"/>
  <c r="G17" l="1"/>
  <c r="E19"/>
  <c r="H18"/>
  <c r="F18" s="1"/>
  <c r="G18" s="1"/>
  <c r="O20"/>
  <c r="N19"/>
  <c r="P19" s="1"/>
  <c r="P18"/>
  <c r="E20" l="1"/>
  <c r="H19"/>
  <c r="F19" s="1"/>
  <c r="G19" s="1"/>
  <c r="O21"/>
  <c r="N20"/>
  <c r="E21" l="1"/>
  <c r="H20"/>
  <c r="F20" s="1"/>
  <c r="G20" s="1"/>
  <c r="O22"/>
  <c r="N21"/>
  <c r="P21" s="1"/>
  <c r="P20"/>
  <c r="E22" l="1"/>
  <c r="H21"/>
  <c r="F21" s="1"/>
  <c r="G21" s="1"/>
  <c r="O23"/>
  <c r="N22"/>
  <c r="P22" s="1"/>
  <c r="E23" l="1"/>
  <c r="H23" s="1"/>
  <c r="F23" s="1"/>
  <c r="H22"/>
  <c r="F22" s="1"/>
  <c r="G22" s="1"/>
  <c r="N23"/>
  <c r="G23" l="1"/>
  <c r="G11" s="1"/>
  <c r="F11"/>
  <c r="H8" s="1"/>
  <c r="P23"/>
  <c r="N11"/>
  <c r="R7" s="1"/>
</calcChain>
</file>

<file path=xl/sharedStrings.xml><?xml version="1.0" encoding="utf-8"?>
<sst xmlns="http://schemas.openxmlformats.org/spreadsheetml/2006/main" count="43" uniqueCount="27">
  <si>
    <t>贷款额</t>
    <phoneticPr fontId="2" type="noConversion"/>
  </si>
  <si>
    <t>还款期数</t>
    <phoneticPr fontId="2" type="noConversion"/>
  </si>
  <si>
    <t>每期还款额</t>
    <phoneticPr fontId="2" type="noConversion"/>
  </si>
  <si>
    <t>每期利率</t>
    <phoneticPr fontId="2" type="noConversion"/>
  </si>
  <si>
    <t>贷款金额</t>
    <phoneticPr fontId="2" type="noConversion"/>
  </si>
  <si>
    <t>多少期</t>
    <phoneticPr fontId="2" type="noConversion"/>
  </si>
  <si>
    <t>每期还款本金</t>
    <phoneticPr fontId="2" type="noConversion"/>
  </si>
  <si>
    <t>日利率</t>
    <phoneticPr fontId="2" type="noConversion"/>
  </si>
  <si>
    <t>等额本息还款明细</t>
    <phoneticPr fontId="2" type="noConversion"/>
  </si>
  <si>
    <t>期末</t>
    <phoneticPr fontId="2" type="noConversion"/>
  </si>
  <si>
    <t>日率当月还</t>
    <phoneticPr fontId="2" type="noConversion"/>
  </si>
  <si>
    <t>月利全部款</t>
    <phoneticPr fontId="2" type="noConversion"/>
  </si>
  <si>
    <t>日利全部款</t>
    <phoneticPr fontId="2" type="noConversion"/>
  </si>
  <si>
    <t>天数</t>
    <phoneticPr fontId="2" type="noConversion"/>
  </si>
  <si>
    <t>每天利率</t>
    <phoneticPr fontId="2" type="noConversion"/>
  </si>
  <si>
    <t>还款期前/末</t>
    <phoneticPr fontId="2" type="noConversion"/>
  </si>
  <si>
    <t xml:space="preserve">修正利率是按天计息，每月还一次，每月天数不同计算方法。 </t>
    <phoneticPr fontId="2" type="noConversion"/>
  </si>
  <si>
    <t>月率应还</t>
    <phoneticPr fontId="2" type="noConversion"/>
  </si>
  <si>
    <t>还款日期</t>
    <phoneticPr fontId="2" type="noConversion"/>
  </si>
  <si>
    <t>N期</t>
    <phoneticPr fontId="2" type="noConversion"/>
  </si>
  <si>
    <t>还款后本金</t>
    <phoneticPr fontId="2" type="noConversion"/>
  </si>
  <si>
    <t>合计</t>
    <phoneticPr fontId="2" type="noConversion"/>
  </si>
  <si>
    <t>当期利息</t>
    <phoneticPr fontId="2" type="noConversion"/>
  </si>
  <si>
    <t>开始计息日</t>
    <phoneticPr fontId="2" type="noConversion"/>
  </si>
  <si>
    <t>日率应还</t>
    <phoneticPr fontId="2" type="noConversion"/>
  </si>
  <si>
    <t>等额本金日利率计算</t>
    <phoneticPr fontId="2" type="noConversion"/>
  </si>
  <si>
    <t>等额本金月利率计算</t>
    <phoneticPr fontId="2" type="noConversion"/>
  </si>
</sst>
</file>

<file path=xl/styles.xml><?xml version="1.0" encoding="utf-8"?>
<styleSheet xmlns="http://schemas.openxmlformats.org/spreadsheetml/2006/main">
  <numFmts count="7">
    <numFmt numFmtId="8" formatCode="&quot;¥&quot;#,##0.00;[Red]&quot;¥&quot;\-#,##0.00"/>
    <numFmt numFmtId="176" formatCode="0.00000%"/>
    <numFmt numFmtId="177" formatCode="0.000%"/>
    <numFmt numFmtId="178" formatCode="0.00_ "/>
    <numFmt numFmtId="179" formatCode="0_);[Red]\(0\)"/>
    <numFmt numFmtId="180" formatCode="0.00_);[Red]\(0.00\)"/>
    <numFmt numFmtId="182" formatCode="yyyy/m/d;@"/>
  </numFmts>
  <fonts count="8">
    <font>
      <sz val="11"/>
      <color theme="1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4"/>
      <color theme="1"/>
      <name val="宋体"/>
      <family val="2"/>
      <charset val="134"/>
      <scheme val="minor"/>
    </font>
    <font>
      <b/>
      <sz val="11"/>
      <color theme="3" tint="0.3999755851924192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1"/>
      <color rgb="FF0070C0"/>
      <name val="宋体"/>
      <family val="2"/>
      <charset val="134"/>
      <scheme val="minor"/>
    </font>
    <font>
      <sz val="11"/>
      <color theme="0" tint="-0.3499862666707357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8" fontId="0" fillId="0" borderId="0" xfId="0" applyNumberForma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1" fillId="0" borderId="0" xfId="0" applyFont="1">
      <alignment vertical="center"/>
    </xf>
    <xf numFmtId="178" fontId="0" fillId="0" borderId="0" xfId="0" applyNumberFormat="1">
      <alignment vertical="center"/>
    </xf>
    <xf numFmtId="179" fontId="0" fillId="0" borderId="0" xfId="0" applyNumberFormat="1">
      <alignment vertical="center"/>
    </xf>
    <xf numFmtId="179" fontId="4" fillId="0" borderId="1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178" fontId="5" fillId="0" borderId="2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>
      <alignment vertical="center"/>
    </xf>
    <xf numFmtId="180" fontId="5" fillId="0" borderId="2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82" fontId="0" fillId="0" borderId="0" xfId="0" applyNumberFormat="1">
      <alignment vertical="center"/>
    </xf>
    <xf numFmtId="180" fontId="5" fillId="0" borderId="0" xfId="0" applyNumberFormat="1" applyFont="1" applyAlignment="1">
      <alignment horizontal="center" vertical="center"/>
    </xf>
    <xf numFmtId="178" fontId="1" fillId="0" borderId="0" xfId="0" applyNumberFormat="1" applyFont="1">
      <alignment vertical="center"/>
    </xf>
    <xf numFmtId="0" fontId="6" fillId="0" borderId="0" xfId="0" applyFont="1">
      <alignment vertical="center"/>
    </xf>
    <xf numFmtId="177" fontId="0" fillId="0" borderId="0" xfId="0" applyNumberFormat="1" applyBorder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0" xfId="0" applyBorder="1">
      <alignment vertical="center"/>
    </xf>
    <xf numFmtId="178" fontId="5" fillId="0" borderId="0" xfId="0" applyNumberFormat="1" applyFont="1" applyBorder="1" applyAlignment="1">
      <alignment horizontal="right" vertical="center"/>
    </xf>
    <xf numFmtId="14" fontId="7" fillId="0" borderId="0" xfId="0" applyNumberFormat="1" applyFont="1" applyFill="1">
      <alignment vertical="center"/>
    </xf>
    <xf numFmtId="0" fontId="5" fillId="0" borderId="0" xfId="0" applyFont="1" applyBorder="1" applyAlignment="1">
      <alignment horizontal="center" vertical="center"/>
    </xf>
    <xf numFmtId="180" fontId="5" fillId="0" borderId="0" xfId="0" applyNumberFormat="1" applyFont="1" applyBorder="1" applyAlignment="1">
      <alignment horizontal="center" vertical="center"/>
    </xf>
    <xf numFmtId="180" fontId="5" fillId="0" borderId="0" xfId="0" applyNumberFormat="1" applyFon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6"/>
  <sheetViews>
    <sheetView workbookViewId="0">
      <selection activeCell="B5" sqref="B5"/>
    </sheetView>
  </sheetViews>
  <sheetFormatPr defaultRowHeight="13.5"/>
  <cols>
    <col min="1" max="1" width="12" customWidth="1"/>
    <col min="2" max="2" width="12.75" bestFit="1" customWidth="1"/>
    <col min="3" max="3" width="22" customWidth="1"/>
  </cols>
  <sheetData>
    <row r="1" spans="1:3">
      <c r="A1" t="s">
        <v>8</v>
      </c>
    </row>
    <row r="3" spans="1:3">
      <c r="A3" t="s">
        <v>0</v>
      </c>
      <c r="B3">
        <v>85000</v>
      </c>
    </row>
    <row r="4" spans="1:3">
      <c r="A4" t="s">
        <v>3</v>
      </c>
      <c r="B4" s="2">
        <v>1.35E-2</v>
      </c>
    </row>
    <row r="5" spans="1:3">
      <c r="A5" t="s">
        <v>1</v>
      </c>
      <c r="B5">
        <v>12</v>
      </c>
    </row>
    <row r="6" spans="1:3">
      <c r="A6" t="s">
        <v>2</v>
      </c>
      <c r="B6" s="1">
        <f>PMT(B4,B5,B3,0,0)</f>
        <v>-7720.1699542401238</v>
      </c>
      <c r="C6" s="1">
        <f>B6*B5</f>
        <v>-92642.039450881479</v>
      </c>
    </row>
    <row r="7" spans="1:3">
      <c r="C7" s="1">
        <f>C6+B3</f>
        <v>-7642.0394508814788</v>
      </c>
    </row>
    <row r="11" spans="1:3">
      <c r="A11" t="s">
        <v>0</v>
      </c>
      <c r="B11">
        <v>100000</v>
      </c>
    </row>
    <row r="12" spans="1:3">
      <c r="A12" t="s">
        <v>3</v>
      </c>
      <c r="B12" s="2">
        <v>1.35E-2</v>
      </c>
    </row>
    <row r="13" spans="1:3">
      <c r="A13" t="s">
        <v>1</v>
      </c>
      <c r="B13">
        <v>12</v>
      </c>
    </row>
    <row r="14" spans="1:3">
      <c r="A14" t="s">
        <v>2</v>
      </c>
      <c r="B14" s="1">
        <f>PMT(B12,B13,B11,0,0)</f>
        <v>-9082.5528873413223</v>
      </c>
      <c r="C14" s="1">
        <f>B14*B13</f>
        <v>-108990.63464809587</v>
      </c>
    </row>
    <row r="15" spans="1:3">
      <c r="C15" s="1">
        <f>C14+B11</f>
        <v>-8990.6346480958746</v>
      </c>
    </row>
    <row r="18" spans="2:3">
      <c r="B18" s="2"/>
    </row>
    <row r="20" spans="2:3">
      <c r="B20" s="1"/>
      <c r="C20" s="1"/>
    </row>
    <row r="21" spans="2:3">
      <c r="C21" s="1"/>
    </row>
    <row r="23" spans="2:3">
      <c r="B23" s="1"/>
    </row>
    <row r="24" spans="2:3">
      <c r="B24" s="1"/>
    </row>
    <row r="25" spans="2:3">
      <c r="B25" s="1"/>
    </row>
    <row r="26" spans="2:3">
      <c r="B26" s="1"/>
    </row>
  </sheetData>
  <phoneticPr fontId="2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4"/>
  <sheetViews>
    <sheetView tabSelected="1" workbookViewId="0">
      <selection activeCell="M1" sqref="M1:R1"/>
    </sheetView>
  </sheetViews>
  <sheetFormatPr defaultRowHeight="13.5"/>
  <cols>
    <col min="1" max="1" width="4.5" customWidth="1"/>
    <col min="2" max="2" width="7.25" customWidth="1"/>
    <col min="3" max="3" width="11.75" customWidth="1"/>
    <col min="4" max="4" width="10.875" customWidth="1"/>
    <col min="5" max="5" width="10.25" customWidth="1"/>
    <col min="6" max="6" width="10.125" customWidth="1"/>
    <col min="7" max="7" width="12" customWidth="1"/>
    <col min="8" max="8" width="11.25" customWidth="1"/>
    <col min="9" max="10" width="8.375" customWidth="1"/>
    <col min="11" max="11" width="4.5" customWidth="1"/>
    <col min="12" max="12" width="5" customWidth="1"/>
    <col min="13" max="13" width="12.125" customWidth="1"/>
    <col min="17" max="17" width="11.375" customWidth="1"/>
    <col min="18" max="18" width="11.625" customWidth="1"/>
  </cols>
  <sheetData>
    <row r="1" spans="1:19" ht="31.5">
      <c r="C1" s="14" t="s">
        <v>25</v>
      </c>
      <c r="D1" s="14"/>
      <c r="E1" s="14"/>
      <c r="F1" s="14"/>
      <c r="G1" s="15"/>
      <c r="H1" s="15"/>
      <c r="M1" s="14" t="s">
        <v>26</v>
      </c>
      <c r="N1" s="14"/>
      <c r="O1" s="14"/>
      <c r="P1" s="14"/>
      <c r="Q1" s="15"/>
      <c r="R1" s="15"/>
    </row>
    <row r="3" spans="1:19">
      <c r="B3" t="s">
        <v>16</v>
      </c>
      <c r="L3" t="s">
        <v>16</v>
      </c>
    </row>
    <row r="5" spans="1:19">
      <c r="C5" t="s">
        <v>4</v>
      </c>
      <c r="D5">
        <v>85000</v>
      </c>
      <c r="E5" t="s">
        <v>15</v>
      </c>
      <c r="F5" t="s">
        <v>9</v>
      </c>
      <c r="M5" t="s">
        <v>4</v>
      </c>
      <c r="N5">
        <v>85000</v>
      </c>
      <c r="O5" t="s">
        <v>15</v>
      </c>
      <c r="P5" t="s">
        <v>9</v>
      </c>
    </row>
    <row r="6" spans="1:19">
      <c r="C6" t="s">
        <v>5</v>
      </c>
      <c r="D6">
        <v>12</v>
      </c>
      <c r="M6" t="s">
        <v>5</v>
      </c>
      <c r="N6">
        <v>12</v>
      </c>
    </row>
    <row r="7" spans="1:19">
      <c r="C7" t="s">
        <v>6</v>
      </c>
      <c r="D7" s="5">
        <f>D5/D6</f>
        <v>7083.333333333333</v>
      </c>
      <c r="E7" t="s">
        <v>7</v>
      </c>
      <c r="F7" s="3">
        <v>4.4999999999999999E-4</v>
      </c>
      <c r="G7" s="20"/>
      <c r="H7" s="21"/>
      <c r="M7" t="s">
        <v>6</v>
      </c>
      <c r="N7" s="5">
        <f>N5/N6</f>
        <v>7083.333333333333</v>
      </c>
      <c r="P7" s="3"/>
      <c r="Q7" s="3" t="s">
        <v>11</v>
      </c>
      <c r="R7" s="9">
        <f>N5+N11</f>
        <v>85000</v>
      </c>
    </row>
    <row r="8" spans="1:19">
      <c r="C8" t="s">
        <v>3</v>
      </c>
      <c r="D8" s="3"/>
      <c r="G8" s="22" t="s">
        <v>12</v>
      </c>
      <c r="H8" s="10">
        <f>D5+F11</f>
        <v>92509.75</v>
      </c>
      <c r="M8" t="s">
        <v>3</v>
      </c>
      <c r="N8" s="3">
        <v>1.35E-2</v>
      </c>
      <c r="R8" s="23"/>
    </row>
    <row r="9" spans="1:19">
      <c r="Q9" s="22"/>
    </row>
    <row r="10" spans="1:19">
      <c r="A10" t="s">
        <v>19</v>
      </c>
      <c r="B10" t="s">
        <v>13</v>
      </c>
      <c r="C10" t="s">
        <v>23</v>
      </c>
      <c r="D10" t="s">
        <v>18</v>
      </c>
      <c r="E10" t="s">
        <v>20</v>
      </c>
      <c r="F10" s="8" t="s">
        <v>24</v>
      </c>
      <c r="G10" s="11" t="s">
        <v>10</v>
      </c>
      <c r="H10" t="s">
        <v>14</v>
      </c>
      <c r="K10" t="s">
        <v>19</v>
      </c>
      <c r="M10" t="s">
        <v>18</v>
      </c>
      <c r="N10" t="s">
        <v>22</v>
      </c>
      <c r="O10" t="s">
        <v>20</v>
      </c>
      <c r="P10" s="8" t="s">
        <v>17</v>
      </c>
      <c r="Q10" s="25"/>
    </row>
    <row r="11" spans="1:19">
      <c r="C11" s="4" t="s">
        <v>21</v>
      </c>
      <c r="D11" s="4"/>
      <c r="E11" s="12"/>
      <c r="F11" s="18">
        <f>SUM(F12:F23)</f>
        <v>7509.75</v>
      </c>
      <c r="G11" s="17">
        <f>SUM(G12:G23)</f>
        <v>92509.749999999985</v>
      </c>
      <c r="M11" s="4" t="s">
        <v>21</v>
      </c>
      <c r="N11" s="4">
        <f>SUM(N12:N23)</f>
        <v>0</v>
      </c>
      <c r="O11" s="12"/>
      <c r="P11" s="8"/>
      <c r="Q11" s="26"/>
      <c r="R11" s="18"/>
    </row>
    <row r="12" spans="1:19" ht="14.25" thickBot="1">
      <c r="A12" s="19">
        <v>1</v>
      </c>
      <c r="B12">
        <f>DAY(EOMONTH(C12,0))</f>
        <v>28</v>
      </c>
      <c r="C12" s="24">
        <v>42783</v>
      </c>
      <c r="D12" s="16">
        <v>42811</v>
      </c>
      <c r="E12" s="6">
        <f>D5</f>
        <v>85000</v>
      </c>
      <c r="F12" s="5">
        <f>H12*B12</f>
        <v>1071</v>
      </c>
      <c r="G12" s="13">
        <f>F12+$D$7</f>
        <v>8154.333333333333</v>
      </c>
      <c r="H12" s="5">
        <f>E12*$F$7</f>
        <v>38.25</v>
      </c>
      <c r="I12" s="5"/>
      <c r="J12" s="5"/>
      <c r="K12" s="19">
        <v>1</v>
      </c>
      <c r="M12" s="16">
        <v>42811</v>
      </c>
      <c r="N12" s="6">
        <f>O12*$D$8</f>
        <v>0</v>
      </c>
      <c r="O12" s="6">
        <f>N5</f>
        <v>85000</v>
      </c>
      <c r="P12" s="7">
        <f>$D$7+N12</f>
        <v>7083.333333333333</v>
      </c>
      <c r="Q12" s="27"/>
      <c r="R12" s="5"/>
      <c r="S12" s="5"/>
    </row>
    <row r="13" spans="1:19" ht="15" thickTop="1" thickBot="1">
      <c r="A13" s="19">
        <v>2</v>
      </c>
      <c r="B13">
        <f t="shared" ref="B13:B23" si="0">DAY(EOMONTH(C13,0))</f>
        <v>31</v>
      </c>
      <c r="C13" s="24">
        <v>42811</v>
      </c>
      <c r="D13" s="16">
        <v>42842</v>
      </c>
      <c r="E13" s="6">
        <f t="shared" ref="E13:E23" si="1">E12-$D$7</f>
        <v>77916.666666666672</v>
      </c>
      <c r="F13" s="5">
        <f t="shared" ref="F13:F23" si="2">H13*B13</f>
        <v>1086.9375</v>
      </c>
      <c r="G13" s="13">
        <f t="shared" ref="G13:G23" si="3">F13+$D$7</f>
        <v>8170.270833333333</v>
      </c>
      <c r="H13" s="5">
        <f t="shared" ref="H13:H23" si="4">E13*$F$7</f>
        <v>35.0625</v>
      </c>
      <c r="I13" s="5"/>
      <c r="J13" s="5"/>
      <c r="K13" s="19">
        <v>2</v>
      </c>
      <c r="M13" s="16">
        <v>42842</v>
      </c>
      <c r="N13" s="6">
        <f t="shared" ref="N13:N23" si="5">O13*$D$8</f>
        <v>0</v>
      </c>
      <c r="O13" s="6">
        <f t="shared" ref="O13:O23" si="6">O12-$D$7</f>
        <v>77916.666666666672</v>
      </c>
      <c r="P13" s="7">
        <f t="shared" ref="P13:P23" si="7">$D$7+N13</f>
        <v>7083.333333333333</v>
      </c>
      <c r="Q13" s="27"/>
      <c r="R13" s="5"/>
      <c r="S13" s="5"/>
    </row>
    <row r="14" spans="1:19" ht="15" thickTop="1" thickBot="1">
      <c r="A14" s="19">
        <v>3</v>
      </c>
      <c r="B14">
        <f t="shared" si="0"/>
        <v>30</v>
      </c>
      <c r="C14" s="24">
        <v>42842</v>
      </c>
      <c r="D14" s="16">
        <v>42872</v>
      </c>
      <c r="E14" s="6">
        <f t="shared" si="1"/>
        <v>70833.333333333343</v>
      </c>
      <c r="F14" s="5">
        <f t="shared" si="2"/>
        <v>956.25000000000011</v>
      </c>
      <c r="G14" s="13">
        <f t="shared" si="3"/>
        <v>8039.583333333333</v>
      </c>
      <c r="H14" s="5">
        <f t="shared" si="4"/>
        <v>31.875000000000004</v>
      </c>
      <c r="I14" s="5"/>
      <c r="J14" s="5"/>
      <c r="K14" s="19">
        <v>3</v>
      </c>
      <c r="M14" s="16">
        <v>42872</v>
      </c>
      <c r="N14" s="6">
        <f t="shared" si="5"/>
        <v>0</v>
      </c>
      <c r="O14" s="6">
        <f t="shared" si="6"/>
        <v>70833.333333333343</v>
      </c>
      <c r="P14" s="7">
        <f t="shared" si="7"/>
        <v>7083.333333333333</v>
      </c>
      <c r="Q14" s="27"/>
      <c r="R14" s="5"/>
      <c r="S14" s="5"/>
    </row>
    <row r="15" spans="1:19" ht="15" thickTop="1" thickBot="1">
      <c r="A15" s="19">
        <v>4</v>
      </c>
      <c r="B15">
        <f t="shared" si="0"/>
        <v>31</v>
      </c>
      <c r="C15" s="24">
        <v>42872</v>
      </c>
      <c r="D15" s="16">
        <v>42903</v>
      </c>
      <c r="E15" s="6">
        <f t="shared" si="1"/>
        <v>63750.000000000007</v>
      </c>
      <c r="F15" s="5">
        <f t="shared" si="2"/>
        <v>889.31250000000011</v>
      </c>
      <c r="G15" s="13">
        <f t="shared" si="3"/>
        <v>7972.645833333333</v>
      </c>
      <c r="H15" s="5">
        <f t="shared" si="4"/>
        <v>28.687500000000004</v>
      </c>
      <c r="I15" s="5"/>
      <c r="J15" s="5"/>
      <c r="K15" s="19">
        <v>4</v>
      </c>
      <c r="M15" s="16">
        <v>42903</v>
      </c>
      <c r="N15" s="6">
        <f t="shared" si="5"/>
        <v>0</v>
      </c>
      <c r="O15" s="6">
        <f t="shared" si="6"/>
        <v>63750.000000000007</v>
      </c>
      <c r="P15" s="7">
        <f t="shared" si="7"/>
        <v>7083.333333333333</v>
      </c>
      <c r="Q15" s="27"/>
      <c r="R15" s="5"/>
      <c r="S15" s="5"/>
    </row>
    <row r="16" spans="1:19" ht="15" thickTop="1" thickBot="1">
      <c r="A16" s="19">
        <v>5</v>
      </c>
      <c r="B16">
        <f t="shared" si="0"/>
        <v>30</v>
      </c>
      <c r="C16" s="24">
        <v>42903</v>
      </c>
      <c r="D16" s="16">
        <v>42933</v>
      </c>
      <c r="E16" s="6">
        <f t="shared" si="1"/>
        <v>56666.666666666672</v>
      </c>
      <c r="F16" s="5">
        <f t="shared" si="2"/>
        <v>765</v>
      </c>
      <c r="G16" s="13">
        <f t="shared" si="3"/>
        <v>7848.333333333333</v>
      </c>
      <c r="H16" s="5">
        <f t="shared" si="4"/>
        <v>25.5</v>
      </c>
      <c r="I16" s="5"/>
      <c r="J16" s="5"/>
      <c r="K16" s="19">
        <v>5</v>
      </c>
      <c r="M16" s="16">
        <v>42933</v>
      </c>
      <c r="N16" s="6">
        <f t="shared" si="5"/>
        <v>0</v>
      </c>
      <c r="O16" s="6">
        <f t="shared" si="6"/>
        <v>56666.666666666672</v>
      </c>
      <c r="P16" s="7">
        <f t="shared" si="7"/>
        <v>7083.333333333333</v>
      </c>
      <c r="Q16" s="27"/>
      <c r="R16" s="5"/>
      <c r="S16" s="5"/>
    </row>
    <row r="17" spans="1:19" ht="15" thickTop="1" thickBot="1">
      <c r="A17" s="19">
        <v>6</v>
      </c>
      <c r="B17">
        <f t="shared" si="0"/>
        <v>31</v>
      </c>
      <c r="C17" s="24">
        <v>42933</v>
      </c>
      <c r="D17" s="16">
        <v>42964</v>
      </c>
      <c r="E17" s="6">
        <f t="shared" si="1"/>
        <v>49583.333333333336</v>
      </c>
      <c r="F17" s="5">
        <f t="shared" si="2"/>
        <v>691.6875</v>
      </c>
      <c r="G17" s="13">
        <f t="shared" si="3"/>
        <v>7775.020833333333</v>
      </c>
      <c r="H17" s="5">
        <f t="shared" si="4"/>
        <v>22.3125</v>
      </c>
      <c r="I17" s="5"/>
      <c r="J17" s="5"/>
      <c r="K17" s="19">
        <v>6</v>
      </c>
      <c r="M17" s="16">
        <v>42964</v>
      </c>
      <c r="N17" s="6">
        <f t="shared" si="5"/>
        <v>0</v>
      </c>
      <c r="O17" s="6">
        <f t="shared" si="6"/>
        <v>49583.333333333336</v>
      </c>
      <c r="P17" s="7">
        <f t="shared" si="7"/>
        <v>7083.333333333333</v>
      </c>
      <c r="Q17" s="27"/>
      <c r="R17" s="5"/>
      <c r="S17" s="5"/>
    </row>
    <row r="18" spans="1:19" ht="15" thickTop="1" thickBot="1">
      <c r="A18" s="19">
        <v>7</v>
      </c>
      <c r="B18">
        <f t="shared" si="0"/>
        <v>31</v>
      </c>
      <c r="C18" s="24">
        <v>42964</v>
      </c>
      <c r="D18" s="16">
        <v>42995</v>
      </c>
      <c r="E18" s="6">
        <f t="shared" si="1"/>
        <v>42500</v>
      </c>
      <c r="F18" s="5">
        <f t="shared" si="2"/>
        <v>592.875</v>
      </c>
      <c r="G18" s="13">
        <f t="shared" si="3"/>
        <v>7676.208333333333</v>
      </c>
      <c r="H18" s="5">
        <f t="shared" si="4"/>
        <v>19.125</v>
      </c>
      <c r="I18" s="5"/>
      <c r="J18" s="5"/>
      <c r="K18" s="19">
        <v>7</v>
      </c>
      <c r="M18" s="16">
        <v>42995</v>
      </c>
      <c r="N18" s="6">
        <f t="shared" si="5"/>
        <v>0</v>
      </c>
      <c r="O18" s="6">
        <f t="shared" si="6"/>
        <v>42500</v>
      </c>
      <c r="P18" s="7">
        <f t="shared" si="7"/>
        <v>7083.333333333333</v>
      </c>
      <c r="Q18" s="27"/>
      <c r="R18" s="5"/>
      <c r="S18" s="5"/>
    </row>
    <row r="19" spans="1:19" ht="15" thickTop="1" thickBot="1">
      <c r="A19" s="19">
        <v>8</v>
      </c>
      <c r="B19">
        <f t="shared" si="0"/>
        <v>30</v>
      </c>
      <c r="C19" s="24">
        <v>42995</v>
      </c>
      <c r="D19" s="16">
        <v>43025</v>
      </c>
      <c r="E19" s="6">
        <f t="shared" si="1"/>
        <v>35416.666666666664</v>
      </c>
      <c r="F19" s="5">
        <f t="shared" si="2"/>
        <v>478.12499999999994</v>
      </c>
      <c r="G19" s="13">
        <f t="shared" si="3"/>
        <v>7561.458333333333</v>
      </c>
      <c r="H19" s="5">
        <f t="shared" si="4"/>
        <v>15.937499999999998</v>
      </c>
      <c r="I19" s="5"/>
      <c r="J19" s="5"/>
      <c r="K19" s="19">
        <v>8</v>
      </c>
      <c r="M19" s="16">
        <v>43025</v>
      </c>
      <c r="N19" s="6">
        <f t="shared" si="5"/>
        <v>0</v>
      </c>
      <c r="O19" s="6">
        <f t="shared" si="6"/>
        <v>35416.666666666664</v>
      </c>
      <c r="P19" s="7">
        <f t="shared" si="7"/>
        <v>7083.333333333333</v>
      </c>
      <c r="Q19" s="27"/>
      <c r="R19" s="5"/>
      <c r="S19" s="5"/>
    </row>
    <row r="20" spans="1:19" ht="15" thickTop="1" thickBot="1">
      <c r="A20" s="19">
        <v>9</v>
      </c>
      <c r="B20">
        <f t="shared" si="0"/>
        <v>31</v>
      </c>
      <c r="C20" s="24">
        <v>43025</v>
      </c>
      <c r="D20" s="16">
        <v>43056</v>
      </c>
      <c r="E20" s="6">
        <f t="shared" si="1"/>
        <v>28333.333333333332</v>
      </c>
      <c r="F20" s="5">
        <f t="shared" si="2"/>
        <v>395.24999999999994</v>
      </c>
      <c r="G20" s="13">
        <f t="shared" si="3"/>
        <v>7478.583333333333</v>
      </c>
      <c r="H20" s="5">
        <f t="shared" si="4"/>
        <v>12.749999999999998</v>
      </c>
      <c r="I20" s="5"/>
      <c r="J20" s="5"/>
      <c r="K20" s="19">
        <v>9</v>
      </c>
      <c r="M20" s="16">
        <v>43056</v>
      </c>
      <c r="N20" s="6">
        <f t="shared" si="5"/>
        <v>0</v>
      </c>
      <c r="O20" s="6">
        <f t="shared" si="6"/>
        <v>28333.333333333332</v>
      </c>
      <c r="P20" s="7">
        <f t="shared" si="7"/>
        <v>7083.333333333333</v>
      </c>
      <c r="Q20" s="27"/>
      <c r="R20" s="5"/>
      <c r="S20" s="5"/>
    </row>
    <row r="21" spans="1:19" ht="15" thickTop="1" thickBot="1">
      <c r="A21" s="19">
        <v>10</v>
      </c>
      <c r="B21">
        <f t="shared" si="0"/>
        <v>30</v>
      </c>
      <c r="C21" s="24">
        <v>43056</v>
      </c>
      <c r="D21" s="16">
        <v>43086</v>
      </c>
      <c r="E21" s="6">
        <f t="shared" si="1"/>
        <v>21250</v>
      </c>
      <c r="F21" s="5">
        <f t="shared" si="2"/>
        <v>286.875</v>
      </c>
      <c r="G21" s="13">
        <f t="shared" si="3"/>
        <v>7370.208333333333</v>
      </c>
      <c r="H21" s="5">
        <f t="shared" si="4"/>
        <v>9.5625</v>
      </c>
      <c r="I21" s="5"/>
      <c r="J21" s="5"/>
      <c r="K21" s="19">
        <v>10</v>
      </c>
      <c r="M21" s="16">
        <v>43086</v>
      </c>
      <c r="N21" s="6">
        <f t="shared" si="5"/>
        <v>0</v>
      </c>
      <c r="O21" s="6">
        <f t="shared" si="6"/>
        <v>21250</v>
      </c>
      <c r="P21" s="7">
        <f t="shared" si="7"/>
        <v>7083.333333333333</v>
      </c>
      <c r="Q21" s="27"/>
      <c r="R21" s="5"/>
      <c r="S21" s="5"/>
    </row>
    <row r="22" spans="1:19" ht="15" thickTop="1" thickBot="1">
      <c r="A22" s="19">
        <v>11</v>
      </c>
      <c r="B22">
        <f t="shared" si="0"/>
        <v>31</v>
      </c>
      <c r="C22" s="24">
        <v>43086</v>
      </c>
      <c r="D22" s="16">
        <v>43117</v>
      </c>
      <c r="E22" s="6">
        <f t="shared" si="1"/>
        <v>14166.666666666668</v>
      </c>
      <c r="F22" s="5">
        <f t="shared" si="2"/>
        <v>197.625</v>
      </c>
      <c r="G22" s="13">
        <f t="shared" si="3"/>
        <v>7280.958333333333</v>
      </c>
      <c r="H22" s="5">
        <f t="shared" si="4"/>
        <v>6.375</v>
      </c>
      <c r="I22" s="5"/>
      <c r="J22" s="5"/>
      <c r="K22" s="19">
        <v>11</v>
      </c>
      <c r="M22" s="16">
        <v>43117</v>
      </c>
      <c r="N22" s="6">
        <f t="shared" si="5"/>
        <v>0</v>
      </c>
      <c r="O22" s="6">
        <f t="shared" si="6"/>
        <v>14166.666666666668</v>
      </c>
      <c r="P22" s="7">
        <f t="shared" si="7"/>
        <v>7083.333333333333</v>
      </c>
      <c r="Q22" s="27"/>
      <c r="R22" s="5"/>
      <c r="S22" s="5"/>
    </row>
    <row r="23" spans="1:19" ht="15" thickTop="1" thickBot="1">
      <c r="A23" s="19">
        <v>12</v>
      </c>
      <c r="B23">
        <f t="shared" si="0"/>
        <v>31</v>
      </c>
      <c r="C23" s="24">
        <v>43117</v>
      </c>
      <c r="D23" s="16">
        <v>43148</v>
      </c>
      <c r="E23" s="6">
        <f t="shared" si="1"/>
        <v>7083.3333333333348</v>
      </c>
      <c r="F23" s="5">
        <f t="shared" si="2"/>
        <v>98.812500000000014</v>
      </c>
      <c r="G23" s="13">
        <f t="shared" si="3"/>
        <v>7182.145833333333</v>
      </c>
      <c r="H23" s="5">
        <f t="shared" si="4"/>
        <v>3.1875000000000004</v>
      </c>
      <c r="I23" s="5"/>
      <c r="J23" s="5"/>
      <c r="K23" s="19">
        <v>12</v>
      </c>
      <c r="M23" s="16">
        <v>43148</v>
      </c>
      <c r="N23" s="6">
        <f t="shared" si="5"/>
        <v>0</v>
      </c>
      <c r="O23" s="6">
        <f t="shared" si="6"/>
        <v>7083.3333333333348</v>
      </c>
      <c r="P23" s="7">
        <f t="shared" si="7"/>
        <v>7083.333333333333</v>
      </c>
      <c r="Q23" s="27"/>
      <c r="R23" s="5"/>
      <c r="S23" s="5"/>
    </row>
    <row r="24" spans="1:19" ht="14.25" thickTop="1"/>
  </sheetData>
  <mergeCells count="2">
    <mergeCell ref="C1:H1"/>
    <mergeCell ref="M1:R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等额本息</vt:lpstr>
      <vt:lpstr>等额本金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2017-02-17T09:10:49Z</cp:lastPrinted>
  <dcterms:created xsi:type="dcterms:W3CDTF">2017-02-17T06:25:58Z</dcterms:created>
  <dcterms:modified xsi:type="dcterms:W3CDTF">2017-02-17T09:33:25Z</dcterms:modified>
</cp:coreProperties>
</file>